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inal.hm.ee/dav/auth-uJ70xFMn5YxD7hvL/applications/1/lists/1/items/2614686/files/1/"/>
    </mc:Choice>
  </mc:AlternateContent>
  <xr:revisionPtr revIDLastSave="0" documentId="13_ncr:40000001_{4A2998AA-70D0-4B5E-93D5-812EDA4A5A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" sheetId="4" r:id="rId1"/>
    <sheet name="Leht1" sheetId="5" r:id="rId2"/>
  </sheets>
  <definedNames>
    <definedName name="_xlnm.Print_Titles" localSheetId="0">'2025'!$3:$3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4" i="4"/>
  <c r="F7" i="4"/>
  <c r="C40" i="5" l="1"/>
  <c r="C36" i="5"/>
  <c r="C39" i="5"/>
  <c r="C38" i="5"/>
  <c r="B36" i="5"/>
  <c r="C35" i="5"/>
  <c r="H19" i="5" l="1"/>
  <c r="H20" i="5"/>
  <c r="H21" i="5"/>
  <c r="H22" i="5"/>
  <c r="H23" i="5"/>
  <c r="H24" i="5"/>
  <c r="H25" i="5"/>
  <c r="H26" i="5"/>
  <c r="H27" i="5"/>
  <c r="H28" i="5"/>
  <c r="H29" i="5"/>
  <c r="H18" i="5"/>
  <c r="E19" i="5" l="1"/>
  <c r="E20" i="5"/>
  <c r="E21" i="5"/>
  <c r="E22" i="5"/>
  <c r="E23" i="5"/>
  <c r="E24" i="5"/>
  <c r="E25" i="5"/>
  <c r="E26" i="5"/>
  <c r="E27" i="5"/>
  <c r="E28" i="5"/>
  <c r="E29" i="5"/>
  <c r="E18" i="5"/>
  <c r="F11" i="4" l="1"/>
  <c r="G13" i="5" l="1"/>
  <c r="G12" i="5"/>
  <c r="F13" i="5"/>
  <c r="F12" i="5"/>
  <c r="D14" i="5"/>
  <c r="C14" i="5"/>
  <c r="B14" i="5"/>
  <c r="A14" i="5"/>
  <c r="D3" i="5"/>
  <c r="C3" i="5"/>
  <c r="F14" i="5" l="1"/>
  <c r="G14" i="5"/>
  <c r="E10" i="4"/>
  <c r="E7" i="4"/>
  <c r="E8" i="4"/>
  <c r="E9" i="4"/>
  <c r="G8" i="4"/>
  <c r="G9" i="4"/>
  <c r="G6" i="4"/>
  <c r="G5" i="4"/>
  <c r="G4" i="4"/>
  <c r="E6" i="4"/>
  <c r="E5" i="4"/>
  <c r="E4" i="4"/>
  <c r="D11" i="4"/>
  <c r="D12" i="4" l="1"/>
  <c r="G11" i="4"/>
  <c r="E11" i="4"/>
  <c r="D13" i="4" l="1"/>
  <c r="D14" i="4" s="1"/>
</calcChain>
</file>

<file path=xl/sharedStrings.xml><?xml version="1.0" encoding="utf-8"?>
<sst xmlns="http://schemas.openxmlformats.org/spreadsheetml/2006/main" count="86" uniqueCount="76">
  <si>
    <t>Toetuse andmise tingimuste tegevus (ülene)/programmi tegevuse nimetus</t>
  </si>
  <si>
    <t>Tegevuste kirjeldus</t>
  </si>
  <si>
    <t>Tegevuse elluviimisel kaasatud partner</t>
  </si>
  <si>
    <t>2.1 Teadmiste ja oskuste arendamine läbi täienduskoolituste</t>
  </si>
  <si>
    <t>2.2 Uuenduslike õppimisvõimaluste loomine ja elukestvas õppes osalemise toetamine ning täienduskoolituse kvaliteedi arendamine</t>
  </si>
  <si>
    <t>HARNO agentuur HAKA</t>
  </si>
  <si>
    <t>2.3.Täiskasvanuhariduse poliitika teadmispõhisuse arendamine</t>
  </si>
  <si>
    <t>Projekti juhtimine</t>
  </si>
  <si>
    <t xml:space="preserve">7% </t>
  </si>
  <si>
    <t>7%</t>
  </si>
  <si>
    <t>7% kaudseteks kuludeks kokku</t>
  </si>
  <si>
    <t>sh otsesed kulud kokku</t>
  </si>
  <si>
    <t>Eelarve HTM</t>
  </si>
  <si>
    <t>Eelarve partner</t>
  </si>
  <si>
    <t>viiakse ellu 7% arvelt</t>
  </si>
  <si>
    <t>Kokku</t>
  </si>
  <si>
    <t xml:space="preserve">Programmi elluviimise juhtimine
</t>
  </si>
  <si>
    <t>Mikrode pakkumise eelarve</t>
  </si>
  <si>
    <t xml:space="preserve">Eelarve </t>
  </si>
  <si>
    <t>Näitaja - osalejad</t>
  </si>
  <si>
    <t>Aastas osalejaid (5a)</t>
  </si>
  <si>
    <t>15 osaleja korral aastas 80 mikrot</t>
  </si>
  <si>
    <t>20 osaleja korral aastas 60 mikrot</t>
  </si>
  <si>
    <t>Eelarve 2025</t>
  </si>
  <si>
    <t>Aasta eelarve (5a )</t>
  </si>
  <si>
    <t xml:space="preserve">Elluviimine II pa - I semester </t>
  </si>
  <si>
    <t>Mikrode arv</t>
  </si>
  <si>
    <t>maht EAP</t>
  </si>
  <si>
    <t>üh hind</t>
  </si>
  <si>
    <t>osalejaid</t>
  </si>
  <si>
    <t xml:space="preserve">KOKKU </t>
  </si>
  <si>
    <t>Kokku osalejaid</t>
  </si>
  <si>
    <t>25 osaleja korral aastas 48 mikrot</t>
  </si>
  <si>
    <t>Statistikaamet</t>
  </si>
  <si>
    <t>Maksete prognoosiks</t>
  </si>
  <si>
    <t>jaanuar</t>
  </si>
  <si>
    <t>veebruar</t>
  </si>
  <si>
    <t>märts</t>
  </si>
  <si>
    <t>aprill</t>
  </si>
  <si>
    <t xml:space="preserve">mai </t>
  </si>
  <si>
    <t>juuni</t>
  </si>
  <si>
    <t>juuli</t>
  </si>
  <si>
    <t>august</t>
  </si>
  <si>
    <t>september</t>
  </si>
  <si>
    <t>oktoober</t>
  </si>
  <si>
    <t>november</t>
  </si>
  <si>
    <t>detsember</t>
  </si>
  <si>
    <t>RKT</t>
  </si>
  <si>
    <t>HTM arendus</t>
  </si>
  <si>
    <t>HTM arendus + partnerid</t>
  </si>
  <si>
    <t>kokku</t>
  </si>
  <si>
    <t>makseka esitamise aeg</t>
  </si>
  <si>
    <t>veebr</t>
  </si>
  <si>
    <t>mai</t>
  </si>
  <si>
    <t>sept</t>
  </si>
  <si>
    <t>okt</t>
  </si>
  <si>
    <t>nov</t>
  </si>
  <si>
    <t>dets</t>
  </si>
  <si>
    <t>kulude kuu</t>
  </si>
  <si>
    <t>vähendatud näitaja!</t>
  </si>
  <si>
    <t>2026. a eelarve kokku</t>
  </si>
  <si>
    <t>e-toetuses suurem summa</t>
  </si>
  <si>
    <t xml:space="preserve">MT menetluses (dets) </t>
  </si>
  <si>
    <t>miinus hanked</t>
  </si>
  <si>
    <t>Helmes</t>
  </si>
  <si>
    <t>Trinidad</t>
  </si>
  <si>
    <t>Trinidad (okt)</t>
  </si>
  <si>
    <t>see võeti nüüd ka hankekontrolli </t>
  </si>
  <si>
    <t xml:space="preserve">Tegevus „Täiskasvanuhariduse arendamine ja mitteformaalsete õppimisvõimaluste pakkumine (VÕTI)“ 2026.a tegevuskava ja eelarve </t>
  </si>
  <si>
    <t>2.1. Teadmiste ja oskuste arendamine läbi täienduskoolituste:
1) koostatakse riikliku täienduskoolituse tellimus perioodiks 2026. a II pa - 20207.a ning vajadusel lisatellimused. Riiklik täienduskoolituse tellimuste alusel viiakse täienduskoolitused ellu (sh 2025- 2026 I pa RKT); 
2) kutse- ja kõrgkoole toetatakse RKT pakkumuste koostamisel ja ellu viimisel (sh teavitamine, juhiste koostamine, seminarid, andragoogikaalased koolitused RKT koolitajatele ja korraldajatele jmt); 
3) viiakse läbi vanglaõppe RKT arendustegevused sh vajadusel veebipõhiste õppematerjalide ja -keskkonna arendamine;
4) RKT protsessi arendus- ja teavitustegevused sh menetlusprotsesside lihtsustamine, prioriteetide pikem planeerimine, teavitamine RKT ja hankekoolituste võimalustest; 
5) viiakse läbi hanked digibaasoskute ning vajadusel muude täienduskoolituste läbiviijate leidmiseks, hangitud koolitused viiakse ellu;
6) viiakse läbi hange täiskasvanute põhi- ja üldoskuste koolitamise metoodilise raamistiku arendamiseks ja piloteerimiseks, võitnud osapoolega sõlmitakse hankeleping, lepingupartner alustab tegevuste elluviimisega;
7) vajadusel koostatakse ja viiakse läbi hange/hanked täienduskoolituste läbiviimiseks valdkondades, mis on prioriteetsed aga mida RKT pakkumine ei kata.</t>
  </si>
  <si>
    <t>2.2.1. Täiskasvanud õppija õpiteede paindlikumaks muutmine ja mikrokvalifikatsioonide pakkumine: 
1) mikrokvalifikatsiooniõppe RKT tellimuse 2025 august- 2026 juuni elluviimine; uue tellimuse prioriteetide ja tingimuste kokku leppiminge ning tellimuse koostamine, tellimuse ellu viimimine alates august 2026, õppeasutuste nõustamine ja tugitegevused; 
2) arendatakse täiskasvanud õppijate õpitee paindlikkuse suurendamiseks andmevahetust ning andmelahendussüsteeme sh RKT koolituste info koondamiseks ja kuvamiseks (sh e-tunnistustuste süsteem). Laiendatakse täienduskoolituste infosüsteem JUHAN kasutamisvõimalusi, parandatakse infosüsteemi funktsionaalsust ja kasutajamugavust ning liidestatakse kutse- ja kõrgkoole infosüsteemiga. Arendatakse täienduskoolitusasutuste veebipõhist kvaliteedihindamise infosüsteemi HAKAteek; 
3) VÕTA arendustegevuste kavandamine ja elluviimine koolitused VÕTA nõustajatele, hindajatele ja VÕTAst teavitajatele, VÕTA võrgustike kohtumised, rahvusvaheline kogemustevahetus ja koostöö elluviimiseks hankega partneri leidmine, lepingu sõlmimine, tegevuste elluviimine;  VÕTA võimalustest teavitamine sh meediakampaania.
4) TATi konverentsi ettevalmistamisega alustamine, konverents toimub 2027. aastal, hankega partneri leidmine ja koostöö alustamine.</t>
  </si>
  <si>
    <t xml:space="preserve">2.2.2 Täienduskoolituste ja täienduskoolitusasutuste kvaliteedi arendamine  (HTM ja HAKA):
1) mikrokvalifikatsioonide kvaliteedihindamise arendustegevused sh tagasisideküsitlus 2025.a hinnatute osas ning hindamiste läbiviimine;
2) teadlikkuse suurendamine täiskvasnute koolituse kvaliteedist, mikrokvalifikatsioonidest ja kvaliteedikuluuri arendamine sh infopäevad, juhendmaterjalide uuendamine, koostöö partneritega jm;
3) koolitusasutuste toetamine sh õppekavade koostamise õpitoad/koolitused; 
4) täiskasvanuhariduse kvaliteedihindamise rahvusvahelise kogemuse koondamine ja jagamine (sh vajadusel õppekäigud); 
5) mikrokvalifikatsiooniõppe pakkumisel VÕTA arvestamise põhimõtete kokkuleppimine ja toe pakkumine VÕTA rakendamisel (koostöös kutse- ja kõrghariduse kvaliteedi arendajatega ning VÕTA töörühmaga).
</t>
  </si>
  <si>
    <t>2.3.2 Täiskasvanuhariduse valdkondlikud uuringud:
1) minianalüüside tellimine vastavalt vajadusele.</t>
  </si>
  <si>
    <t xml:space="preserve">2.3.1. Rahvusvahelise täiskasvanute oskuste uuringu PIAAC järeltegevused:
1) järeluuringute ettevalmistamine ja läbiviimine: 
- lõplikult valmib "Madalate oskustega täiskasvanud“, koostab HTMi analüütik;
- valmib  hankega leitud läbiviija poolt valmib raport „Oskused ja tööturg“ ning viiakse läbi hange järgmise temaatilise raporti läbiviija leidmiseks; 
- Põhjamaade võrgustiku ühisraporti ettevalmistus, teostab HTM analüütik;
- Põhjamaade võrgustiku kohtumise sisulises ja tehnilises ettevalmistuses panustamine, võrgustiku kohtumisel osalemine;
- vastavalt vajadusele koostatakse täiendavad analüüsid ja töölehed, teostaja HTM analüütik;
2) tulemuste kommunikatsioonitegevused ja vajadusel koolitused PIAAC andmete laiemaks kasutamiseks;
3) PIAAC online testimine ning kommunikatsioonitegevused;
4) koostöö Statistikaametiga sh PIAAC andmete säilitamise ning teadlase töölaua kasutamise osas. 
Kulud sisaldavad ka PIAAC analüütiku töötasu. </t>
  </si>
  <si>
    <t xml:space="preserve">2.2.3.Elukestva õppe populariseerimine ja kogukondlik edendamine:
1) suurendamaks teadlikkust ja prioriteetsete sihtrühmade motivatsiooni elukestvas õppes partner ETKA Andras viib ellu üleriigilise täiskasvanuhariduse teavitus- ja populariseerimiskampaania ning TÕN nädala ja tunnustamise kampaaniad;
2) ETKA Andras kavandab täiskasvanud õppija nädala üleriigilised ning piirkondlikud tegevused ja koordineerib nädala läbiviimise;
3) prioriteetsete sihtrühmade teavitamiseks ja elukestvasse õppesse kaasamiseks koordineerib ETKA Andras  piirkondlike koostöövõrgustike tööd ja täiskasvanuhariduse osapoolte tunnustamise;
4) konkursiga leitakse partner, kes valmistab ette ja viib ellu tööandjatele suunatud arendustegevused, toetamaks elukestva õppe kultuuri ja õpihuvi tekkimist/areandamist tööandjate organisatsioonides; 
5)tööandjate suunaliste tegevuste partneriga sõlmistakse leping (sh partneri tegevuskava) ning partnerl alustab vastavalt tegevuskavale tegevuste elluviimist. </t>
  </si>
  <si>
    <t>ETKA Andras (tegevuse punktid 1-3)
Konkursiga valitav partner (tegevused 4-5)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</si>
</sst>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z val="10"/>
      <color rgb="FF1A1A1A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9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9" fontId="0" fillId="0" borderId="0" xfId="0" applyNumberFormat="1"/>
    <xf numFmtId="0" fontId="3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49" fontId="6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3" fontId="1" fillId="0" borderId="1" xfId="0" applyNumberFormat="1" applyFont="1" applyBorder="1" applyAlignment="1">
      <alignment vertical="top"/>
    </xf>
    <xf numFmtId="4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0" fontId="13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3" fontId="0" fillId="0" borderId="0" xfId="0" applyNumberFormat="1"/>
    <xf numFmtId="3" fontId="16" fillId="0" borderId="0" xfId="0" applyNumberFormat="1" applyFont="1"/>
    <xf numFmtId="0" fontId="17" fillId="0" borderId="0" xfId="0" applyFont="1"/>
    <xf numFmtId="17" fontId="0" fillId="0" borderId="0" xfId="0" applyNumberFormat="1"/>
    <xf numFmtId="4" fontId="0" fillId="0" borderId="0" xfId="0" applyNumberFormat="1"/>
    <xf numFmtId="1" fontId="12" fillId="0" borderId="8" xfId="0" applyNumberFormat="1" applyFont="1" applyBorder="1" applyAlignment="1">
      <alignment vertical="top"/>
    </xf>
    <xf numFmtId="0" fontId="14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" fontId="15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7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 wrapText="1"/>
    </xf>
    <xf numFmtId="3" fontId="1" fillId="2" borderId="2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7"/>
  <sheetViews>
    <sheetView tabSelected="1" zoomScaleNormal="100" workbookViewId="0">
      <pane ySplit="3" topLeftCell="A7" activePane="bottomLeft" state="frozen"/>
      <selection pane="bottomLeft" activeCell="B7" sqref="B7"/>
    </sheetView>
  </sheetViews>
  <sheetFormatPr defaultColWidth="8.7265625" defaultRowHeight="14" x14ac:dyDescent="0.35"/>
  <cols>
    <col min="1" max="1" width="20.54296875" style="1" customWidth="1"/>
    <col min="2" max="2" width="65.54296875" style="1" customWidth="1"/>
    <col min="3" max="3" width="16.1796875" style="1" customWidth="1"/>
    <col min="4" max="4" width="10" style="1" customWidth="1"/>
    <col min="5" max="5" width="10.81640625" style="1" customWidth="1"/>
    <col min="6" max="6" width="9.1796875" style="1" customWidth="1"/>
    <col min="7" max="7" width="9.7265625" style="1" customWidth="1"/>
    <col min="8" max="8" width="31.26953125" style="1" customWidth="1"/>
    <col min="9" max="9" width="20.54296875" style="1" customWidth="1"/>
    <col min="10" max="10" width="10.453125" style="1" customWidth="1"/>
    <col min="11" max="11" width="12.7265625" style="1" customWidth="1"/>
    <col min="12" max="16384" width="8.7265625" style="1"/>
  </cols>
  <sheetData>
    <row r="2" spans="1:12" x14ac:dyDescent="0.35">
      <c r="A2" s="55" t="s">
        <v>68</v>
      </c>
      <c r="B2" s="56"/>
      <c r="C2" s="56"/>
      <c r="D2" s="56"/>
      <c r="E2" s="56"/>
      <c r="F2" s="56"/>
      <c r="G2" s="57"/>
    </row>
    <row r="3" spans="1:12" ht="54.75" customHeight="1" x14ac:dyDescent="0.35">
      <c r="A3" s="19" t="s">
        <v>0</v>
      </c>
      <c r="B3" s="20" t="s">
        <v>1</v>
      </c>
      <c r="C3" s="20" t="s">
        <v>2</v>
      </c>
      <c r="D3" s="21" t="s">
        <v>12</v>
      </c>
      <c r="E3" s="22" t="s">
        <v>8</v>
      </c>
      <c r="F3" s="21" t="s">
        <v>13</v>
      </c>
      <c r="G3" s="22" t="s">
        <v>9</v>
      </c>
      <c r="H3" s="2"/>
      <c r="I3" s="2"/>
      <c r="J3" s="42"/>
      <c r="K3" s="27"/>
    </row>
    <row r="4" spans="1:12" s="12" customFormat="1" ht="245.25" customHeight="1" x14ac:dyDescent="0.35">
      <c r="A4" s="15" t="s">
        <v>3</v>
      </c>
      <c r="B4" s="7" t="s">
        <v>69</v>
      </c>
      <c r="C4" s="7"/>
      <c r="D4" s="8">
        <f>8100000+280000+95000+300000+40000+50000+15000+700000</f>
        <v>9580000</v>
      </c>
      <c r="E4" s="8">
        <f>D4*0.07</f>
        <v>670600.00000000012</v>
      </c>
      <c r="F4" s="8">
        <v>0</v>
      </c>
      <c r="G4" s="8">
        <f>F4*0.07</f>
        <v>0</v>
      </c>
      <c r="H4" s="3"/>
      <c r="I4" s="43"/>
      <c r="J4" s="30"/>
      <c r="K4" s="44"/>
    </row>
    <row r="5" spans="1:12" ht="262.5" customHeight="1" x14ac:dyDescent="0.35">
      <c r="A5" s="52" t="s">
        <v>4</v>
      </c>
      <c r="B5" s="7" t="s">
        <v>70</v>
      </c>
      <c r="C5" s="7"/>
      <c r="D5" s="8">
        <f>650000+50000+150000+150000+105000+150000+30000</f>
        <v>1285000</v>
      </c>
      <c r="E5" s="8">
        <f>D5*0.07</f>
        <v>89950.000000000015</v>
      </c>
      <c r="F5" s="8">
        <v>0</v>
      </c>
      <c r="G5" s="8">
        <f>F5*0.07</f>
        <v>0</v>
      </c>
      <c r="H5" s="3"/>
      <c r="I5" s="43"/>
      <c r="J5" s="30"/>
      <c r="K5" s="27"/>
    </row>
    <row r="6" spans="1:12" ht="171" customHeight="1" x14ac:dyDescent="0.35">
      <c r="A6" s="53"/>
      <c r="B6" s="7" t="s">
        <v>71</v>
      </c>
      <c r="C6" s="7" t="s">
        <v>5</v>
      </c>
      <c r="D6" s="8">
        <v>55000</v>
      </c>
      <c r="E6" s="8">
        <f>D6*0.07</f>
        <v>3850.0000000000005</v>
      </c>
      <c r="F6" s="8">
        <v>153000</v>
      </c>
      <c r="G6" s="8">
        <f>F6*0.07</f>
        <v>10710.000000000002</v>
      </c>
      <c r="H6" s="26"/>
      <c r="I6" s="45"/>
      <c r="J6" s="46"/>
      <c r="K6" s="47"/>
      <c r="L6" s="41"/>
    </row>
    <row r="7" spans="1:12" ht="190.5" customHeight="1" x14ac:dyDescent="0.35">
      <c r="A7" s="54"/>
      <c r="B7" s="7" t="s">
        <v>74</v>
      </c>
      <c r="C7" s="7" t="s">
        <v>75</v>
      </c>
      <c r="D7" s="48">
        <v>0</v>
      </c>
      <c r="E7" s="8">
        <f t="shared" ref="E7:E9" si="0">D7*0.07</f>
        <v>0</v>
      </c>
      <c r="F7" s="8">
        <f>626000+90000</f>
        <v>716000</v>
      </c>
      <c r="G7" s="8" t="s">
        <v>14</v>
      </c>
      <c r="H7" s="26"/>
      <c r="I7" s="45"/>
      <c r="J7" s="46"/>
      <c r="K7" s="47"/>
    </row>
    <row r="8" spans="1:12" ht="208" customHeight="1" x14ac:dyDescent="0.35">
      <c r="A8" s="52" t="s">
        <v>6</v>
      </c>
      <c r="B8" s="7" t="s">
        <v>73</v>
      </c>
      <c r="C8" s="7" t="s">
        <v>33</v>
      </c>
      <c r="D8" s="8">
        <v>90000</v>
      </c>
      <c r="E8" s="8">
        <f t="shared" si="0"/>
        <v>6300.0000000000009</v>
      </c>
      <c r="F8" s="8">
        <v>9000</v>
      </c>
      <c r="G8" s="8">
        <f t="shared" ref="G8:G9" si="1">F8*0.07</f>
        <v>630.00000000000011</v>
      </c>
      <c r="H8" s="26"/>
      <c r="I8" s="45"/>
      <c r="J8" s="46"/>
      <c r="K8" s="46"/>
    </row>
    <row r="9" spans="1:12" ht="29.25" customHeight="1" x14ac:dyDescent="0.35">
      <c r="A9" s="54"/>
      <c r="B9" s="7" t="s">
        <v>72</v>
      </c>
      <c r="C9" s="5"/>
      <c r="D9" s="8">
        <v>30000</v>
      </c>
      <c r="E9" s="11">
        <f t="shared" si="0"/>
        <v>2100</v>
      </c>
      <c r="F9" s="49">
        <v>0</v>
      </c>
      <c r="G9" s="8">
        <f t="shared" si="1"/>
        <v>0</v>
      </c>
      <c r="H9" s="4"/>
      <c r="I9" s="45"/>
      <c r="J9" s="46"/>
      <c r="K9" s="46"/>
    </row>
    <row r="10" spans="1:12" ht="16.5" customHeight="1" x14ac:dyDescent="0.35">
      <c r="A10" s="7" t="s">
        <v>7</v>
      </c>
      <c r="B10" s="7" t="s">
        <v>16</v>
      </c>
      <c r="C10" s="7"/>
      <c r="D10" s="8">
        <v>205000</v>
      </c>
      <c r="E10" s="11">
        <f>D10*0.07</f>
        <v>14350.000000000002</v>
      </c>
      <c r="F10" s="8">
        <v>0</v>
      </c>
      <c r="G10" s="8">
        <v>0</v>
      </c>
      <c r="H10" s="27"/>
      <c r="I10" s="29"/>
      <c r="J10" s="31"/>
    </row>
    <row r="11" spans="1:12" x14ac:dyDescent="0.35">
      <c r="A11" s="10"/>
      <c r="B11" s="10" t="s">
        <v>15</v>
      </c>
      <c r="C11" s="10"/>
      <c r="D11" s="9">
        <f t="shared" ref="D11:E11" si="2">SUM(D4:D10)</f>
        <v>11245000</v>
      </c>
      <c r="E11" s="9">
        <f t="shared" si="2"/>
        <v>787150.00000000012</v>
      </c>
      <c r="F11" s="9">
        <f>F4+F5+F6+F8+F9</f>
        <v>162000</v>
      </c>
      <c r="G11" s="9">
        <f>SUM(G4:G10)</f>
        <v>11340.000000000002</v>
      </c>
      <c r="I11" s="30"/>
      <c r="J11" s="30"/>
    </row>
    <row r="12" spans="1:12" x14ac:dyDescent="0.35">
      <c r="A12" s="10"/>
      <c r="B12" s="10" t="s">
        <v>11</v>
      </c>
      <c r="C12" s="10"/>
      <c r="D12" s="9">
        <f>D11+F11</f>
        <v>11407000</v>
      </c>
      <c r="E12" s="50"/>
      <c r="F12" s="50"/>
      <c r="G12" s="50"/>
      <c r="I12" s="30"/>
      <c r="J12" s="30"/>
    </row>
    <row r="13" spans="1:12" x14ac:dyDescent="0.35">
      <c r="A13" s="10"/>
      <c r="B13" s="10" t="s">
        <v>10</v>
      </c>
      <c r="C13" s="10"/>
      <c r="D13" s="28">
        <f>E11+G11</f>
        <v>798490.00000000012</v>
      </c>
      <c r="E13" s="51"/>
      <c r="F13" s="51"/>
      <c r="G13" s="51"/>
      <c r="I13" s="30"/>
      <c r="J13" s="30"/>
    </row>
    <row r="14" spans="1:12" x14ac:dyDescent="0.35">
      <c r="A14" s="14"/>
      <c r="B14" s="16" t="s">
        <v>60</v>
      </c>
      <c r="C14" s="17"/>
      <c r="D14" s="18">
        <f>D12+D13</f>
        <v>12205490</v>
      </c>
      <c r="E14" s="51"/>
      <c r="F14" s="51"/>
      <c r="G14" s="51"/>
      <c r="I14" s="30"/>
      <c r="J14" s="30"/>
    </row>
    <row r="15" spans="1:12" x14ac:dyDescent="0.35">
      <c r="A15" s="6"/>
      <c r="B15" s="6"/>
      <c r="C15" s="6"/>
      <c r="D15" s="6"/>
      <c r="E15" s="6"/>
      <c r="F15" s="6"/>
      <c r="G15" s="6"/>
    </row>
    <row r="16" spans="1:12" x14ac:dyDescent="0.3">
      <c r="A16" s="6"/>
      <c r="B16" s="6"/>
      <c r="C16" s="6"/>
      <c r="D16" s="6"/>
      <c r="E16" s="6"/>
      <c r="F16" s="6"/>
      <c r="G16" s="6"/>
      <c r="J16" s="32"/>
    </row>
    <row r="17" spans="1:7" x14ac:dyDescent="0.35">
      <c r="A17" s="6"/>
      <c r="B17" s="6"/>
      <c r="C17" s="6"/>
      <c r="D17" s="6"/>
      <c r="E17" s="6"/>
      <c r="F17" s="6"/>
      <c r="G17" s="6"/>
    </row>
  </sheetData>
  <mergeCells count="4">
    <mergeCell ref="E12:G14"/>
    <mergeCell ref="A5:A7"/>
    <mergeCell ref="A8:A9"/>
    <mergeCell ref="A2:G2"/>
  </mergeCells>
  <printOptions horizontalCentered="1"/>
  <pageMargins left="0.51181102362204722" right="0.51181102362204722" top="1.1417322834645669" bottom="0.55118110236220474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BD0A-ABC0-426A-89DA-BCAC2785956E}">
  <dimension ref="A1:L44"/>
  <sheetViews>
    <sheetView topLeftCell="A3" workbookViewId="0">
      <selection activeCell="E37" sqref="E37"/>
    </sheetView>
  </sheetViews>
  <sheetFormatPr defaultRowHeight="14.5" x14ac:dyDescent="0.35"/>
  <cols>
    <col min="1" max="1" width="21.54296875" customWidth="1"/>
    <col min="2" max="2" width="18.54296875" customWidth="1"/>
    <col min="3" max="3" width="13.7265625" customWidth="1"/>
    <col min="4" max="5" width="14.1796875" customWidth="1"/>
    <col min="6" max="6" width="10.1796875" customWidth="1"/>
    <col min="7" max="7" width="12.81640625" customWidth="1"/>
  </cols>
  <sheetData>
    <row r="1" spans="1:9" x14ac:dyDescent="0.35">
      <c r="A1" t="s">
        <v>17</v>
      </c>
      <c r="C1" s="13"/>
    </row>
    <row r="2" spans="1:9" s="23" customFormat="1" ht="29" x14ac:dyDescent="0.35">
      <c r="A2" s="24" t="s">
        <v>18</v>
      </c>
      <c r="B2" s="24" t="s">
        <v>19</v>
      </c>
      <c r="C2" s="24" t="s">
        <v>24</v>
      </c>
      <c r="D2" s="24" t="s">
        <v>20</v>
      </c>
      <c r="E2" s="24"/>
    </row>
    <row r="3" spans="1:9" x14ac:dyDescent="0.35">
      <c r="A3">
        <v>900000</v>
      </c>
      <c r="B3">
        <v>6000</v>
      </c>
      <c r="C3">
        <f>A3/5</f>
        <v>180000</v>
      </c>
      <c r="D3">
        <f>B3/5</f>
        <v>1200</v>
      </c>
    </row>
    <row r="4" spans="1:9" x14ac:dyDescent="0.35">
      <c r="B4" s="38">
        <v>3000</v>
      </c>
      <c r="C4" s="25" t="s">
        <v>59</v>
      </c>
    </row>
    <row r="5" spans="1:9" x14ac:dyDescent="0.35">
      <c r="A5" t="s">
        <v>32</v>
      </c>
    </row>
    <row r="6" spans="1:9" x14ac:dyDescent="0.35">
      <c r="A6" t="s">
        <v>22</v>
      </c>
    </row>
    <row r="7" spans="1:9" x14ac:dyDescent="0.35">
      <c r="A7" t="s">
        <v>21</v>
      </c>
    </row>
    <row r="9" spans="1:9" x14ac:dyDescent="0.35">
      <c r="A9" t="s">
        <v>23</v>
      </c>
    </row>
    <row r="10" spans="1:9" x14ac:dyDescent="0.35">
      <c r="A10" t="s">
        <v>25</v>
      </c>
    </row>
    <row r="11" spans="1:9" x14ac:dyDescent="0.35">
      <c r="A11" t="s">
        <v>26</v>
      </c>
      <c r="B11" t="s">
        <v>27</v>
      </c>
      <c r="C11" t="s">
        <v>28</v>
      </c>
      <c r="D11" t="s">
        <v>29</v>
      </c>
      <c r="F11" t="s">
        <v>30</v>
      </c>
      <c r="G11" t="s">
        <v>31</v>
      </c>
    </row>
    <row r="12" spans="1:9" x14ac:dyDescent="0.35">
      <c r="A12">
        <v>16</v>
      </c>
      <c r="B12">
        <v>12</v>
      </c>
      <c r="C12">
        <v>93</v>
      </c>
      <c r="D12">
        <v>20</v>
      </c>
      <c r="F12">
        <f>A12*B12*C12*D12</f>
        <v>357120</v>
      </c>
      <c r="G12">
        <f>A12*D12</f>
        <v>320</v>
      </c>
    </row>
    <row r="13" spans="1:9" x14ac:dyDescent="0.35">
      <c r="A13">
        <v>16</v>
      </c>
      <c r="B13">
        <v>12</v>
      </c>
      <c r="C13">
        <v>78</v>
      </c>
      <c r="D13">
        <v>20</v>
      </c>
      <c r="F13">
        <f>A13*B13*C13*D13</f>
        <v>299520</v>
      </c>
      <c r="G13">
        <f>A13*D13</f>
        <v>320</v>
      </c>
    </row>
    <row r="14" spans="1:9" x14ac:dyDescent="0.35">
      <c r="A14">
        <f t="shared" ref="A14:G14" si="0">SUM(A12:A13)</f>
        <v>32</v>
      </c>
      <c r="B14">
        <f t="shared" si="0"/>
        <v>24</v>
      </c>
      <c r="C14">
        <f t="shared" si="0"/>
        <v>171</v>
      </c>
      <c r="D14">
        <f t="shared" si="0"/>
        <v>40</v>
      </c>
      <c r="F14" s="25">
        <f>SUM(F12:F13)</f>
        <v>656640</v>
      </c>
      <c r="G14" s="25">
        <f t="shared" si="0"/>
        <v>640</v>
      </c>
    </row>
    <row r="16" spans="1:9" x14ac:dyDescent="0.35">
      <c r="B16" s="58">
        <v>2025</v>
      </c>
      <c r="C16" s="58"/>
      <c r="D16" s="58"/>
      <c r="E16" s="33"/>
      <c r="F16" s="58">
        <v>2026</v>
      </c>
      <c r="G16" s="58"/>
      <c r="H16" s="58"/>
      <c r="I16" t="s">
        <v>51</v>
      </c>
    </row>
    <row r="17" spans="1:12" x14ac:dyDescent="0.35">
      <c r="A17" t="s">
        <v>34</v>
      </c>
      <c r="B17" s="33" t="s">
        <v>58</v>
      </c>
      <c r="C17" s="34" t="s">
        <v>47</v>
      </c>
      <c r="D17" s="34" t="s">
        <v>48</v>
      </c>
      <c r="E17" s="34" t="s">
        <v>50</v>
      </c>
      <c r="F17" s="35" t="s">
        <v>47</v>
      </c>
      <c r="G17" s="35" t="s">
        <v>49</v>
      </c>
      <c r="H17" s="35" t="s">
        <v>50</v>
      </c>
    </row>
    <row r="18" spans="1:12" x14ac:dyDescent="0.35">
      <c r="B18" t="s">
        <v>35</v>
      </c>
      <c r="C18" s="36">
        <v>0</v>
      </c>
      <c r="D18" s="36">
        <v>22700</v>
      </c>
      <c r="E18" s="36">
        <f>SUM(C18:D18)</f>
        <v>22700</v>
      </c>
      <c r="F18" s="36">
        <v>200000</v>
      </c>
      <c r="G18" s="36">
        <v>35000</v>
      </c>
      <c r="H18" s="36">
        <f>SUM(F18:G18)</f>
        <v>235000</v>
      </c>
      <c r="I18" t="s">
        <v>52</v>
      </c>
    </row>
    <row r="19" spans="1:12" x14ac:dyDescent="0.35">
      <c r="B19" t="s">
        <v>36</v>
      </c>
      <c r="C19" s="36">
        <v>28000</v>
      </c>
      <c r="D19" s="36">
        <v>25500</v>
      </c>
      <c r="E19" s="36">
        <f t="shared" ref="E19:E29" si="1">SUM(C19:D19)</f>
        <v>53500</v>
      </c>
      <c r="F19" s="36">
        <v>260000</v>
      </c>
      <c r="G19" s="36">
        <v>60000</v>
      </c>
      <c r="H19" s="37">
        <f t="shared" ref="H19:H29" si="2">SUM(F19:G19)</f>
        <v>320000</v>
      </c>
      <c r="I19" t="s">
        <v>37</v>
      </c>
    </row>
    <row r="20" spans="1:12" x14ac:dyDescent="0.35">
      <c r="B20" t="s">
        <v>37</v>
      </c>
      <c r="C20" s="36">
        <v>242000</v>
      </c>
      <c r="D20" s="36">
        <v>41700</v>
      </c>
      <c r="E20" s="36">
        <f t="shared" si="1"/>
        <v>283700</v>
      </c>
      <c r="F20" s="36">
        <v>300000</v>
      </c>
      <c r="G20" s="36">
        <v>90000</v>
      </c>
      <c r="H20" s="36">
        <f t="shared" si="2"/>
        <v>390000</v>
      </c>
      <c r="I20" t="s">
        <v>38</v>
      </c>
    </row>
    <row r="21" spans="1:12" x14ac:dyDescent="0.35">
      <c r="B21" t="s">
        <v>38</v>
      </c>
      <c r="C21" s="37">
        <v>779000</v>
      </c>
      <c r="D21" s="36">
        <v>26000</v>
      </c>
      <c r="E21" s="37">
        <f t="shared" si="1"/>
        <v>805000</v>
      </c>
      <c r="F21" s="36">
        <v>900000</v>
      </c>
      <c r="G21" s="36">
        <v>140000</v>
      </c>
      <c r="H21" s="36">
        <f t="shared" si="2"/>
        <v>1040000</v>
      </c>
      <c r="I21" t="s">
        <v>53</v>
      </c>
    </row>
    <row r="22" spans="1:12" x14ac:dyDescent="0.35">
      <c r="B22" t="s">
        <v>39</v>
      </c>
      <c r="C22" s="36">
        <v>921000</v>
      </c>
      <c r="D22" s="36">
        <v>63600</v>
      </c>
      <c r="E22" s="36">
        <f t="shared" si="1"/>
        <v>984600</v>
      </c>
      <c r="F22" s="36">
        <v>950000</v>
      </c>
      <c r="G22" s="36">
        <v>190000</v>
      </c>
      <c r="H22" s="36">
        <f t="shared" si="2"/>
        <v>1140000</v>
      </c>
      <c r="I22" t="s">
        <v>40</v>
      </c>
    </row>
    <row r="23" spans="1:12" x14ac:dyDescent="0.35">
      <c r="B23" t="s">
        <v>40</v>
      </c>
      <c r="C23" s="36">
        <v>580000</v>
      </c>
      <c r="D23" s="36">
        <v>195800</v>
      </c>
      <c r="E23" s="36">
        <f t="shared" si="1"/>
        <v>775800</v>
      </c>
      <c r="F23" s="36">
        <v>700000</v>
      </c>
      <c r="G23" s="36">
        <v>220000</v>
      </c>
      <c r="H23" s="36">
        <f t="shared" si="2"/>
        <v>920000</v>
      </c>
      <c r="I23" t="s">
        <v>41</v>
      </c>
    </row>
    <row r="24" spans="1:12" x14ac:dyDescent="0.35">
      <c r="B24" t="s">
        <v>41</v>
      </c>
      <c r="C24" s="36">
        <v>64000</v>
      </c>
      <c r="D24" s="36">
        <v>113000</v>
      </c>
      <c r="E24" s="36">
        <f t="shared" si="1"/>
        <v>177000</v>
      </c>
      <c r="F24" s="36">
        <v>0</v>
      </c>
      <c r="G24" s="36">
        <v>200000</v>
      </c>
      <c r="H24" s="36">
        <f t="shared" si="2"/>
        <v>200000</v>
      </c>
      <c r="I24" t="s">
        <v>42</v>
      </c>
    </row>
    <row r="25" spans="1:12" x14ac:dyDescent="0.35">
      <c r="B25" t="s">
        <v>42</v>
      </c>
      <c r="C25" s="36">
        <v>144000</v>
      </c>
      <c r="D25" s="36">
        <v>53800</v>
      </c>
      <c r="E25" s="36">
        <f t="shared" si="1"/>
        <v>197800</v>
      </c>
      <c r="F25" s="36">
        <v>220000</v>
      </c>
      <c r="G25" s="36">
        <v>115000</v>
      </c>
      <c r="H25" s="37">
        <f t="shared" si="2"/>
        <v>335000</v>
      </c>
      <c r="I25" t="s">
        <v>54</v>
      </c>
      <c r="J25" t="s">
        <v>61</v>
      </c>
    </row>
    <row r="26" spans="1:12" x14ac:dyDescent="0.35">
      <c r="B26" t="s">
        <v>43</v>
      </c>
      <c r="C26" s="36">
        <v>244000</v>
      </c>
      <c r="D26" s="36">
        <v>24600</v>
      </c>
      <c r="E26" s="36">
        <f t="shared" si="1"/>
        <v>268600</v>
      </c>
      <c r="F26" s="36">
        <v>280000</v>
      </c>
      <c r="G26" s="36">
        <v>180000</v>
      </c>
      <c r="H26" s="37">
        <f t="shared" si="2"/>
        <v>460000</v>
      </c>
      <c r="I26" t="s">
        <v>55</v>
      </c>
      <c r="J26" t="s">
        <v>61</v>
      </c>
      <c r="L26">
        <v>580000</v>
      </c>
    </row>
    <row r="27" spans="1:12" x14ac:dyDescent="0.35">
      <c r="B27" t="s">
        <v>44</v>
      </c>
      <c r="C27" s="36">
        <v>854000</v>
      </c>
      <c r="D27" s="36">
        <v>345600</v>
      </c>
      <c r="E27" s="36">
        <f t="shared" si="1"/>
        <v>1199600</v>
      </c>
      <c r="F27" s="36">
        <v>800000</v>
      </c>
      <c r="G27" s="36">
        <v>360000</v>
      </c>
      <c r="H27" s="37">
        <f t="shared" si="2"/>
        <v>1160000</v>
      </c>
      <c r="I27" t="s">
        <v>56</v>
      </c>
      <c r="J27" t="s">
        <v>61</v>
      </c>
      <c r="L27">
        <v>1800000</v>
      </c>
    </row>
    <row r="28" spans="1:12" x14ac:dyDescent="0.35">
      <c r="B28" t="s">
        <v>45</v>
      </c>
      <c r="C28" s="36">
        <v>1048000</v>
      </c>
      <c r="D28" s="36">
        <v>244600</v>
      </c>
      <c r="E28" s="36">
        <f t="shared" si="1"/>
        <v>1292600</v>
      </c>
      <c r="F28" s="36">
        <v>1300000</v>
      </c>
      <c r="G28" s="36">
        <v>280000</v>
      </c>
      <c r="H28" s="37">
        <f t="shared" si="2"/>
        <v>1580000</v>
      </c>
      <c r="I28" t="s">
        <v>57</v>
      </c>
      <c r="J28" t="s">
        <v>61</v>
      </c>
      <c r="L28">
        <v>2200000</v>
      </c>
    </row>
    <row r="29" spans="1:12" x14ac:dyDescent="0.35">
      <c r="B29" t="s">
        <v>46</v>
      </c>
      <c r="C29" s="36">
        <v>723000</v>
      </c>
      <c r="D29" s="36">
        <v>501000</v>
      </c>
      <c r="E29" s="36">
        <f t="shared" si="1"/>
        <v>1224000</v>
      </c>
      <c r="F29" s="36">
        <v>800000</v>
      </c>
      <c r="G29" s="36">
        <v>550000</v>
      </c>
      <c r="H29" s="36">
        <f t="shared" si="2"/>
        <v>1350000</v>
      </c>
      <c r="I29" s="39">
        <v>46388</v>
      </c>
      <c r="L29">
        <v>1900000</v>
      </c>
    </row>
    <row r="34" spans="1:3" x14ac:dyDescent="0.35">
      <c r="C34" s="13">
        <v>7.0000000000000007E-2</v>
      </c>
    </row>
    <row r="35" spans="1:3" x14ac:dyDescent="0.35">
      <c r="A35" t="s">
        <v>62</v>
      </c>
      <c r="B35" s="40">
        <v>1224219.51</v>
      </c>
      <c r="C35" s="40">
        <f>B35*0.07</f>
        <v>85695.365700000009</v>
      </c>
    </row>
    <row r="36" spans="1:3" x14ac:dyDescent="0.35">
      <c r="A36" t="s">
        <v>63</v>
      </c>
      <c r="B36" s="40">
        <f>B35-B38-B39</f>
        <v>1120273.53</v>
      </c>
      <c r="C36" s="40">
        <f>B36*0.07</f>
        <v>78419.147100000017</v>
      </c>
    </row>
    <row r="37" spans="1:3" x14ac:dyDescent="0.35">
      <c r="B37" s="40"/>
      <c r="C37" s="40"/>
    </row>
    <row r="38" spans="1:3" x14ac:dyDescent="0.35">
      <c r="A38" t="s">
        <v>64</v>
      </c>
      <c r="B38" s="40">
        <v>36159.769999999997</v>
      </c>
      <c r="C38" s="40">
        <f>B38*0.07</f>
        <v>2531.1839</v>
      </c>
    </row>
    <row r="39" spans="1:3" x14ac:dyDescent="0.35">
      <c r="A39" t="s">
        <v>65</v>
      </c>
      <c r="B39" s="40">
        <v>67786.210000000006</v>
      </c>
      <c r="C39" s="40">
        <f>B39*0.07</f>
        <v>4745.0347000000011</v>
      </c>
    </row>
    <row r="40" spans="1:3" x14ac:dyDescent="0.35">
      <c r="A40" t="s">
        <v>66</v>
      </c>
      <c r="B40" s="40">
        <v>63198.14</v>
      </c>
      <c r="C40" s="40">
        <f>B40*0.07</f>
        <v>4423.8698000000004</v>
      </c>
    </row>
    <row r="44" spans="1:3" x14ac:dyDescent="0.35">
      <c r="B44" t="s">
        <v>67</v>
      </c>
    </row>
  </sheetData>
  <mergeCells count="2">
    <mergeCell ref="B16:D16"/>
    <mergeCell ref="F16:H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9578A2B3361041AF75A9602F2105DF" ma:contentTypeVersion="1" ma:contentTypeDescription="Loo uus dokument" ma:contentTypeScope="" ma:versionID="c64c5d83a24b232a166d5e07e60a935d">
  <xsd:schema xmlns:xsd="http://www.w3.org/2001/XMLSchema" xmlns:xs="http://www.w3.org/2001/XMLSchema" xmlns:p="http://schemas.microsoft.com/office/2006/metadata/properties" xmlns:ns2="a7338fc0-1f71-47ca-af62-527eb90cb0f3" targetNamespace="http://schemas.microsoft.com/office/2006/metadata/properties" ma:root="true" ma:fieldsID="2dbc7368641cfa1fa9d5b6554aba99d7" ns2:_="">
    <xsd:import namespace="a7338fc0-1f71-47ca-af62-527eb90cb0f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38fc0-1f71-47ca-af62-527eb90cb0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0812A-B4CC-4BBA-BC1D-F36594ECD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38fc0-1f71-47ca-af62-527eb90cb0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035C4-79F8-458D-B923-3E38854253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89A9B0-08E1-4AB6-B627-34E73A13A4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2025</vt:lpstr>
      <vt:lpstr>Leht1</vt:lpstr>
      <vt:lpstr>'2025'!Prinditiitlid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V6TI tegevuskava 2026_täiendatud</dc:title>
  <dc:subject/>
  <dc:creator>Pirkko Külanurm</dc:creator>
  <dc:description/>
  <cp:lastModifiedBy>Kairi Lõuk - HTM</cp:lastModifiedBy>
  <cp:revision/>
  <dcterms:created xsi:type="dcterms:W3CDTF">2016-10-19T07:17:02Z</dcterms:created>
  <dcterms:modified xsi:type="dcterms:W3CDTF">2026-04-08T14:56:08Z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0x0101002E9578A2B3361041AF75A9602F2105DF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2025-12-02T07:53:48Z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8f41a4c5-6b4d-462b-bc32-a125ce6e320d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